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<sst xmlns="http://schemas.openxmlformats.org/spreadsheetml/2006/main" count="171" uniqueCount="123">
  <si>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</si>
  <si>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</si>
  <si>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</si>
  <si>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</si>
  <si>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</si>
  <si>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</si>
  <si>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</si>
  <si>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</si>
  <si>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</si>
  <si>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</si>
  <si>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</si>
  <si>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</si>
  <si>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</si>
  <si>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</si>
  <si>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</si>
  <si>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</si>
  <si>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</si>
  <si>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</si>
  <si>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</si>
  <si>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</si>
  <si>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</si>
  <si>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</si>
  <si>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</si>
  <si>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</si>
  <si>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</si>
  <si>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</si>
  <si>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</si>
  <si>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</si>
  <si>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</si>
  <si>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</si>
  <si>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</si>
  <si>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</si>
  <si>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</si>
  <si>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</si>
  <si>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</si>
  <si>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</si>
  <si>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</si>
  <si>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</si>
  <si>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</si>
  <si>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</si>
  <si>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</si>
  <si>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</si>
  <si>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</si>
  <si>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</si>
  <si>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</si>
  <si>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</si>
  <si>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</si>
  <si>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</si>
  <si>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</si>
  <si>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</si>
  <si>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</si>
  <si>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</si>
  <si>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</si>
  <si>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</si>
  <si>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</si>
  <si>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</si>
  <si>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</si>
  <si>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</si>
  <si>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</si>
  <si>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</si>
  <si>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</si>
  <si>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</si>
  <si>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</si>
  <si>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</si>
  <si>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</si>
  <si>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</si>
  <si>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</si>
  <si>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</si>
  <si>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</si>
  <si>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</si>
  <si>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</si>
  <si>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</si>
  <si>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</si>
  <si>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</si>
  <si>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</si>
  <si>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</si>
  <si>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</si>
  <si>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</si>
  <si>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</si>
  <si>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</si>
  <si>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</si>
  <si>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</si>
  <si>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</si>
  <si>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</si>
  <si>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</si>
  <si>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</si>
  <si>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</si>
  <si>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</si>
  <si>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</si>
  <si>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</si>
  <si>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</si>
  <si>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</si>
  <si>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</si>
  <si>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</si>
  <si>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</si>
  <si>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</si>
  <si>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</si>
  <si>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</si>
  <si>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</si>
  <si>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</si>
  <si>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</si>
  <si>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</si>
  <si>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</si>
  <si>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</si>
  <si>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</si>
  <si>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</si>
  <si>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</si>
  <si>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</si>
  <si>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</si>
  <si>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</si>
  <si>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</si>
  <si>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</si>
  <si>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</si>
  <si>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</si>
  <si>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</si>
  <si>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</si>
  <si>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</si>
  <si>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</si>
  <si>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</si>
  <si>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</si>
  <si>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</si>
  <si>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</si>
  <si>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07.12.2015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</si>
</sst>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54487562"/>
        <c:axId val="20626011"/>
      </c:bar3D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51416372"/>
        <c:axId val="60094165"/>
      </c:bar3D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53667048"/>
        <c:axId val="13241385"/>
      </c:bar3D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52063602"/>
        <c:axId val="65919235"/>
      </c:bar3D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19235"/>
        <c:crosses val="autoZero"/>
        <c:auto val="1"/>
        <c:lblOffset val="100"/>
        <c:tickLblSkip val="2"/>
        <c:noMultiLvlLbl val="0"/>
      </c:catAx>
      <c:valAx>
        <c:axId val="6591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56402204"/>
        <c:axId val="37857789"/>
      </c:bar3D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5175782"/>
        <c:axId val="46582039"/>
      </c:bar3D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16585168"/>
        <c:axId val="15048785"/>
      </c:bar3D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1221338"/>
        <c:axId val="10992043"/>
      </c:bar3D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+93.9+0.1+116+2361+124.2</f>
        <v>311238.1000000001</v>
      </c>
      <c r="E6" s="3">
        <f>D6/D149*100</f>
        <v>36.03208610403223</v>
      </c>
      <c r="F6" s="3" t="e">
        <f>D6/B6*100</f>
        <v>#DIV/0!</v>
      </c>
      <c r="G6" s="3">
        <f aca="true" t="shared" si="0" ref="G6:G43">D6/C6*100</f>
        <v>85.28634426419531</v>
      </c>
      <c r="H6" s="3">
        <f>B6-D6</f>
        <v>-311238.1000000001</v>
      </c>
      <c r="I6" s="3">
        <f aca="true" t="shared" si="1" ref="I6:I43">C6-D6</f>
        <v>53694.999999999825</v>
      </c>
    </row>
    <row r="7" spans="1:9" s="44" customFormat="1" ht="18.75">
      <c r="A7" s="116" t="s">
        <v>105</v>
      </c>
      <c r="B7" s="109"/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</f>
        <v>155078.20000000007</v>
      </c>
      <c r="E7" s="107">
        <f>D7/D6*100</f>
        <v>49.82622628784844</v>
      </c>
      <c r="F7" s="107" t="e">
        <f>D7/B7*100</f>
        <v>#DIV/0!</v>
      </c>
      <c r="G7" s="107">
        <f>D7/C7*100</f>
        <v>85.95042330021758</v>
      </c>
      <c r="H7" s="107">
        <f>B7-D7</f>
        <v>-155078.20000000007</v>
      </c>
      <c r="I7" s="107">
        <f t="shared" si="1"/>
        <v>25349.29999999993</v>
      </c>
    </row>
    <row r="8" spans="1:9" ht="18">
      <c r="A8" s="29" t="s">
        <v>3</v>
      </c>
      <c r="B8" s="49"/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</f>
        <v>245662.59999999995</v>
      </c>
      <c r="E8" s="1">
        <f>D8/D6*100</f>
        <v>78.9307607262735</v>
      </c>
      <c r="F8" s="1" t="e">
        <f>D8/B8*100</f>
        <v>#DIV/0!</v>
      </c>
      <c r="G8" s="1">
        <f t="shared" si="0"/>
        <v>89.23457263681264</v>
      </c>
      <c r="H8" s="1">
        <f>B8-D8</f>
        <v>-245662.59999999995</v>
      </c>
      <c r="I8" s="1">
        <f t="shared" si="1"/>
        <v>29637.2000000001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</f>
        <v>34.800000000000004</v>
      </c>
      <c r="E9" s="12">
        <f>D9/D6*100</f>
        <v>0.01118115037972536</v>
      </c>
      <c r="F9" s="134" t="e">
        <f>D9/B9*100</f>
        <v>#DIV/0!</v>
      </c>
      <c r="G9" s="1">
        <f t="shared" si="0"/>
        <v>76.99115044247789</v>
      </c>
      <c r="H9" s="1">
        <f aca="true" t="shared" si="2" ref="H9:H43">B9-D9</f>
        <v>-34.800000000000004</v>
      </c>
      <c r="I9" s="1">
        <f t="shared" si="1"/>
        <v>10.399999999999999</v>
      </c>
    </row>
    <row r="10" spans="1:9" ht="18">
      <c r="A10" s="29" t="s">
        <v>1</v>
      </c>
      <c r="B10" s="49"/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</f>
        <v>17596.3</v>
      </c>
      <c r="E10" s="1">
        <f>D10/D6*100</f>
        <v>5.653645874332222</v>
      </c>
      <c r="F10" s="1" t="e">
        <f aca="true" t="shared" si="3" ref="F10:F41">D10/B10*100</f>
        <v>#DIV/0!</v>
      </c>
      <c r="G10" s="1">
        <f t="shared" si="0"/>
        <v>79.70168994052823</v>
      </c>
      <c r="H10" s="1">
        <f t="shared" si="2"/>
        <v>-17596.3</v>
      </c>
      <c r="I10" s="1">
        <f t="shared" si="1"/>
        <v>4481.399999999998</v>
      </c>
    </row>
    <row r="11" spans="1:9" ht="18">
      <c r="A11" s="29" t="s">
        <v>0</v>
      </c>
      <c r="B11" s="49"/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</f>
        <v>44421.50000000002</v>
      </c>
      <c r="E11" s="1">
        <f>D11/D6*100</f>
        <v>14.272513551522135</v>
      </c>
      <c r="F11" s="1" t="e">
        <f t="shared" si="3"/>
        <v>#DIV/0!</v>
      </c>
      <c r="G11" s="1">
        <f t="shared" si="0"/>
        <v>72.28920564298934</v>
      </c>
      <c r="H11" s="1">
        <f t="shared" si="2"/>
        <v>-44421.50000000002</v>
      </c>
      <c r="I11" s="1">
        <f t="shared" si="1"/>
        <v>17028.199999999975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</f>
        <v>235.59999999999997</v>
      </c>
      <c r="E12" s="1">
        <f>D12/D6*100</f>
        <v>0.07569767326043948</v>
      </c>
      <c r="F12" s="1" t="e">
        <f t="shared" si="3"/>
        <v>#DIV/0!</v>
      </c>
      <c r="G12" s="1">
        <f t="shared" si="0"/>
        <v>85.76629049872587</v>
      </c>
      <c r="H12" s="1">
        <f t="shared" si="2"/>
        <v>-235.59999999999997</v>
      </c>
      <c r="I12" s="1">
        <f t="shared" si="1"/>
        <v>39.10000000000002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5785.999999999881</v>
      </c>
      <c r="D13" s="50">
        <f>D6-D8-D9-D10-D11-D12</f>
        <v>3287.300000000118</v>
      </c>
      <c r="E13" s="1">
        <f>D13/D6*100</f>
        <v>1.056201024231968</v>
      </c>
      <c r="F13" s="1" t="e">
        <f t="shared" si="3"/>
        <v>#DIV/0!</v>
      </c>
      <c r="G13" s="1">
        <f t="shared" si="0"/>
        <v>56.81472519875883</v>
      </c>
      <c r="H13" s="1">
        <f t="shared" si="2"/>
        <v>-3287.300000000118</v>
      </c>
      <c r="I13" s="1">
        <f t="shared" si="1"/>
        <v>2498.699999999763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</f>
        <v>214583.69999999992</v>
      </c>
      <c r="E18" s="3">
        <f>D18/D149*100</f>
        <v>24.84239029515286</v>
      </c>
      <c r="F18" s="3" t="e">
        <f>D18/B18*100</f>
        <v>#DIV/0!</v>
      </c>
      <c r="G18" s="3">
        <f t="shared" si="0"/>
        <v>87.64159624378627</v>
      </c>
      <c r="H18" s="3">
        <f>B18-D18</f>
        <v>-214583.69999999992</v>
      </c>
      <c r="I18" s="3">
        <f t="shared" si="1"/>
        <v>30258.600000000093</v>
      </c>
    </row>
    <row r="19" spans="1:9" s="44" customFormat="1" ht="18.75">
      <c r="A19" s="116" t="s">
        <v>106</v>
      </c>
      <c r="B19" s="109"/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</f>
        <v>178174.59999999998</v>
      </c>
      <c r="E19" s="107">
        <f>D19/D18*100</f>
        <v>83.03268141988418</v>
      </c>
      <c r="F19" s="107" t="e">
        <f t="shared" si="3"/>
        <v>#DIV/0!</v>
      </c>
      <c r="G19" s="107">
        <f t="shared" si="0"/>
        <v>92.62343103847122</v>
      </c>
      <c r="H19" s="107">
        <f t="shared" si="2"/>
        <v>-178174.59999999998</v>
      </c>
      <c r="I19" s="107">
        <f t="shared" si="1"/>
        <v>14189.900000000023</v>
      </c>
    </row>
    <row r="20" spans="1:9" ht="18">
      <c r="A20" s="29" t="s">
        <v>5</v>
      </c>
      <c r="B20" s="49"/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</f>
        <v>172340.60000000003</v>
      </c>
      <c r="E20" s="1">
        <f>D20/D18*100</f>
        <v>80.31392878396639</v>
      </c>
      <c r="F20" s="1" t="e">
        <f t="shared" si="3"/>
        <v>#DIV/0!</v>
      </c>
      <c r="G20" s="1">
        <f t="shared" si="0"/>
        <v>90.28972348933938</v>
      </c>
      <c r="H20" s="1">
        <f t="shared" si="2"/>
        <v>-172340.60000000003</v>
      </c>
      <c r="I20" s="1">
        <f t="shared" si="1"/>
        <v>18534.49999999997</v>
      </c>
    </row>
    <row r="21" spans="1:9" ht="18">
      <c r="A21" s="29" t="s">
        <v>2</v>
      </c>
      <c r="B21" s="49"/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</f>
        <v>11820.499999999998</v>
      </c>
      <c r="E21" s="1">
        <f>D21/D18*100</f>
        <v>5.508573111564393</v>
      </c>
      <c r="F21" s="1" t="e">
        <f t="shared" si="3"/>
        <v>#DIV/0!</v>
      </c>
      <c r="G21" s="1">
        <f t="shared" si="0"/>
        <v>88.74649008213582</v>
      </c>
      <c r="H21" s="1">
        <f t="shared" si="2"/>
        <v>-11820.499999999998</v>
      </c>
      <c r="I21" s="1">
        <f t="shared" si="1"/>
        <v>1498.9000000000015</v>
      </c>
    </row>
    <row r="22" spans="1:9" ht="18">
      <c r="A22" s="29" t="s">
        <v>1</v>
      </c>
      <c r="B22" s="49"/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</f>
        <v>3159.299999999999</v>
      </c>
      <c r="E22" s="1">
        <f>D22/D18*100</f>
        <v>1.4722926298689043</v>
      </c>
      <c r="F22" s="1" t="e">
        <f t="shared" si="3"/>
        <v>#DIV/0!</v>
      </c>
      <c r="G22" s="1">
        <f t="shared" si="0"/>
        <v>93.55899076048327</v>
      </c>
      <c r="H22" s="1">
        <f t="shared" si="2"/>
        <v>-3159.299999999999</v>
      </c>
      <c r="I22" s="1">
        <f t="shared" si="1"/>
        <v>217.50000000000136</v>
      </c>
    </row>
    <row r="23" spans="1:9" ht="18">
      <c r="A23" s="29" t="s">
        <v>0</v>
      </c>
      <c r="B23" s="49"/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</f>
        <v>17248.6</v>
      </c>
      <c r="E23" s="1">
        <f>D23/D18*100</f>
        <v>8.038168789148479</v>
      </c>
      <c r="F23" s="1" t="e">
        <f t="shared" si="3"/>
        <v>#DIV/0!</v>
      </c>
      <c r="G23" s="1">
        <f t="shared" si="0"/>
        <v>67.31686375521991</v>
      </c>
      <c r="H23" s="1">
        <f t="shared" si="2"/>
        <v>-17248.6</v>
      </c>
      <c r="I23" s="1">
        <f t="shared" si="1"/>
        <v>8374.400000000001</v>
      </c>
    </row>
    <row r="24" spans="1:9" ht="18">
      <c r="A24" s="29" t="s">
        <v>15</v>
      </c>
      <c r="B24" s="49"/>
      <c r="C24" s="50">
        <f>1528.1-5.9-42</f>
        <v>1480.1999999999998</v>
      </c>
      <c r="D24" s="51">
        <f>111+58.1+166.1+55.7+24.9+10.1-0.1+89.8+44.2+0.1+106.9+106.7+78.8+27.8+48.4+56.6+13.9-0.2+32.5+28.8+69.2+0.1+9.8+112.6+3.1-0.1</f>
        <v>1254.7999999999995</v>
      </c>
      <c r="E24" s="1">
        <f>D24/D18*100</f>
        <v>0.5847601658467069</v>
      </c>
      <c r="F24" s="1" t="e">
        <f t="shared" si="3"/>
        <v>#DIV/0!</v>
      </c>
      <c r="G24" s="1">
        <f t="shared" si="0"/>
        <v>84.77232806377513</v>
      </c>
      <c r="H24" s="1">
        <f t="shared" si="2"/>
        <v>-1254.7999999999995</v>
      </c>
      <c r="I24" s="1">
        <f t="shared" si="1"/>
        <v>225.40000000000032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10167.800000000007</v>
      </c>
      <c r="D25" s="50">
        <f>D18-D20-D21-D22-D23-D24</f>
        <v>8759.899999999892</v>
      </c>
      <c r="E25" s="1">
        <f>D25/D18*100</f>
        <v>4.082276519605122</v>
      </c>
      <c r="F25" s="1" t="e">
        <f t="shared" si="3"/>
        <v>#DIV/0!</v>
      </c>
      <c r="G25" s="1">
        <f t="shared" si="0"/>
        <v>86.15334684002327</v>
      </c>
      <c r="H25" s="1">
        <f t="shared" si="2"/>
        <v>-8759.899999999892</v>
      </c>
      <c r="I25" s="1">
        <f t="shared" si="1"/>
        <v>1407.9000000001142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</f>
        <v>39834.79999999999</v>
      </c>
      <c r="E33" s="3">
        <f>D33/D149*100</f>
        <v>4.611681357574482</v>
      </c>
      <c r="F33" s="3" t="e">
        <f>D33/B33*100</f>
        <v>#DIV/0!</v>
      </c>
      <c r="G33" s="3">
        <f t="shared" si="0"/>
        <v>87.89479490743804</v>
      </c>
      <c r="H33" s="3">
        <f t="shared" si="2"/>
        <v>-39834.79999999999</v>
      </c>
      <c r="I33" s="3">
        <f t="shared" si="1"/>
        <v>5486.200000000004</v>
      </c>
    </row>
    <row r="34" spans="1:9" ht="18">
      <c r="A34" s="29" t="s">
        <v>3</v>
      </c>
      <c r="B34" s="49"/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72.52377318324683</v>
      </c>
      <c r="F34" s="1" t="e">
        <f t="shared" si="3"/>
        <v>#DIV/0!</v>
      </c>
      <c r="G34" s="1">
        <f t="shared" si="0"/>
        <v>89.78453352892</v>
      </c>
      <c r="H34" s="1">
        <f t="shared" si="2"/>
        <v>-28889.7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</f>
        <v>1570.0000000000005</v>
      </c>
      <c r="E36" s="1">
        <f>D36/D33*100</f>
        <v>3.9412774759757823</v>
      </c>
      <c r="F36" s="1" t="e">
        <f t="shared" si="3"/>
        <v>#DIV/0!</v>
      </c>
      <c r="G36" s="1">
        <f t="shared" si="0"/>
        <v>53.61655624615806</v>
      </c>
      <c r="H36" s="1">
        <f t="shared" si="2"/>
        <v>-1570.0000000000005</v>
      </c>
      <c r="I36" s="1">
        <f t="shared" si="1"/>
        <v>1358.1999999999994</v>
      </c>
    </row>
    <row r="37" spans="1:9" s="44" customFormat="1" ht="18.75">
      <c r="A37" s="23" t="s">
        <v>7</v>
      </c>
      <c r="B37" s="58"/>
      <c r="C37" s="59">
        <f>493.5+22+99.9+37.1+54</f>
        <v>706.5</v>
      </c>
      <c r="D37" s="60">
        <f>19+12.3+0.1+11.9+3.2+10.7+22.4+14.8+37.3+30.8+8.3+7.2+2+25.1+13.4+51+75.3+5+2.8+24.5+38+3.4+3+54.3+34.4+35.4+45.5+2+1+77.4</f>
        <v>671.5</v>
      </c>
      <c r="E37" s="19">
        <f>D37/D33*100</f>
        <v>1.6857119905208515</v>
      </c>
      <c r="F37" s="19" t="e">
        <f t="shared" si="3"/>
        <v>#DIV/0!</v>
      </c>
      <c r="G37" s="19">
        <f t="shared" si="0"/>
        <v>95.04600141542817</v>
      </c>
      <c r="H37" s="19">
        <f t="shared" si="2"/>
        <v>-671.5</v>
      </c>
      <c r="I37" s="19">
        <f t="shared" si="1"/>
        <v>35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</f>
        <v>71.2</v>
      </c>
      <c r="E38" s="1">
        <f>D38/D33*100</f>
        <v>0.17873818871941122</v>
      </c>
      <c r="F38" s="1" t="e">
        <f t="shared" si="3"/>
        <v>#DIV/0!</v>
      </c>
      <c r="G38" s="1">
        <f t="shared" si="0"/>
        <v>95.44235924932977</v>
      </c>
      <c r="H38" s="1">
        <f t="shared" si="2"/>
        <v>-71.2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9434.99999999999</v>
      </c>
      <c r="D39" s="49">
        <f>D33-D34-D36-D37-D35-D38</f>
        <v>8632.399999999987</v>
      </c>
      <c r="E39" s="1">
        <f>D39/D33*100</f>
        <v>21.670499161537123</v>
      </c>
      <c r="F39" s="1" t="e">
        <f t="shared" si="3"/>
        <v>#DIV/0!</v>
      </c>
      <c r="G39" s="1">
        <f t="shared" si="0"/>
        <v>91.49337572866979</v>
      </c>
      <c r="H39" s="1">
        <f>B39-D39</f>
        <v>-8632.399999999987</v>
      </c>
      <c r="I39" s="1">
        <f t="shared" si="1"/>
        <v>802.600000000004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17.7+12.2+11.2+51.1+0.8+30+0.1+18.9+27.3+43.7+9+5.4+5.6+7.8+24.4+6.4-0.1+26.1+70.2+6+6+27.3+26.1+5.1+3+1+25.2+2+11+3.6+29+1+5+4.7+31.3+9.4+0.5+9.7+28.7+7.4+0.1+1.9+2.3+1+0.1+27.3+7.4</f>
        <v>650.9</v>
      </c>
      <c r="E43" s="3">
        <f>D43/D149*100</f>
        <v>0.07535480021602295</v>
      </c>
      <c r="F43" s="3" t="e">
        <f>D43/B43*100</f>
        <v>#DIV/0!</v>
      </c>
      <c r="G43" s="3">
        <f t="shared" si="0"/>
        <v>84.76364109910145</v>
      </c>
      <c r="H43" s="3">
        <f t="shared" si="2"/>
        <v>-650.9</v>
      </c>
      <c r="I43" s="3">
        <f t="shared" si="1"/>
        <v>117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</f>
        <v>6598.299999999997</v>
      </c>
      <c r="E45" s="3">
        <f>D45/D149*100</f>
        <v>0.7638862778696943</v>
      </c>
      <c r="F45" s="3" t="e">
        <f>D45/B45*100</f>
        <v>#DIV/0!</v>
      </c>
      <c r="G45" s="3">
        <f aca="true" t="shared" si="4" ref="G45:G75">D45/C45*100</f>
        <v>87.62217146499516</v>
      </c>
      <c r="H45" s="3">
        <f>B45-D45</f>
        <v>-6598.299999999997</v>
      </c>
      <c r="I45" s="3">
        <f aca="true" t="shared" si="5" ref="I45:I76">C45-D45</f>
        <v>932.100000000004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</f>
        <v>5839.7</v>
      </c>
      <c r="E46" s="1">
        <f>D46/D45*100</f>
        <v>88.50309928314873</v>
      </c>
      <c r="F46" s="1" t="e">
        <f aca="true" t="shared" si="6" ref="F46:F73">D46/B46*100</f>
        <v>#DIV/0!</v>
      </c>
      <c r="G46" s="1">
        <f t="shared" si="4"/>
        <v>89.55908289241621</v>
      </c>
      <c r="H46" s="1">
        <f aca="true" t="shared" si="7" ref="H46:H73">B46-D46</f>
        <v>-5839.7</v>
      </c>
      <c r="I46" s="1">
        <f t="shared" si="5"/>
        <v>680.8000000000002</v>
      </c>
    </row>
    <row r="47" spans="1:9" ht="18">
      <c r="A47" s="29" t="s">
        <v>2</v>
      </c>
      <c r="B47" s="49"/>
      <c r="C47" s="50">
        <v>1.2</v>
      </c>
      <c r="D47" s="51">
        <f>0.3+0.4+0.3</f>
        <v>1</v>
      </c>
      <c r="E47" s="1">
        <f>D47/D45*100</f>
        <v>0.015155418819999097</v>
      </c>
      <c r="F47" s="1" t="e">
        <f t="shared" si="6"/>
        <v>#DIV/0!</v>
      </c>
      <c r="G47" s="1">
        <f t="shared" si="4"/>
        <v>83.33333333333334</v>
      </c>
      <c r="H47" s="1">
        <f t="shared" si="7"/>
        <v>-1</v>
      </c>
      <c r="I47" s="1">
        <f t="shared" si="5"/>
        <v>0.19999999999999996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</f>
        <v>45.4</v>
      </c>
      <c r="E48" s="1">
        <f>D48/D45*100</f>
        <v>0.688056014427959</v>
      </c>
      <c r="F48" s="1" t="e">
        <f t="shared" si="6"/>
        <v>#DIV/0!</v>
      </c>
      <c r="G48" s="1">
        <f t="shared" si="4"/>
        <v>75.41528239202657</v>
      </c>
      <c r="H48" s="1">
        <f t="shared" si="7"/>
        <v>-45.4</v>
      </c>
      <c r="I48" s="1">
        <f t="shared" si="5"/>
        <v>14.800000000000004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5.440795356379673</v>
      </c>
      <c r="F49" s="1" t="e">
        <f t="shared" si="6"/>
        <v>#DIV/0!</v>
      </c>
      <c r="G49" s="1">
        <f t="shared" si="4"/>
        <v>66.69143600222921</v>
      </c>
      <c r="H49" s="1">
        <f t="shared" si="7"/>
        <v>-358.99999999999983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353.19999999999783</v>
      </c>
      <c r="E50" s="1">
        <f>D50/D45*100</f>
        <v>5.352893927223648</v>
      </c>
      <c r="F50" s="1" t="e">
        <f t="shared" si="6"/>
        <v>#DIV/0!</v>
      </c>
      <c r="G50" s="1">
        <f t="shared" si="4"/>
        <v>86.10433934665932</v>
      </c>
      <c r="H50" s="1">
        <f t="shared" si="7"/>
        <v>-353.19999999999783</v>
      </c>
      <c r="I50" s="1">
        <f t="shared" si="5"/>
        <v>57.000000000003695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</f>
        <v>12732.100000000002</v>
      </c>
      <c r="E51" s="3">
        <f>D51/D149*100</f>
        <v>1.4739973142271101</v>
      </c>
      <c r="F51" s="3" t="e">
        <f>D51/B51*100</f>
        <v>#DIV/0!</v>
      </c>
      <c r="G51" s="3">
        <f t="shared" si="4"/>
        <v>83.78586470123717</v>
      </c>
      <c r="H51" s="3">
        <f>B51-D51</f>
        <v>-12732.100000000002</v>
      </c>
      <c r="I51" s="3">
        <f t="shared" si="5"/>
        <v>2463.8999999999996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</f>
        <v>8367.600000000002</v>
      </c>
      <c r="E52" s="1">
        <f>D52/D51*100</f>
        <v>65.72050172398897</v>
      </c>
      <c r="F52" s="1" t="e">
        <f t="shared" si="6"/>
        <v>#DIV/0!</v>
      </c>
      <c r="G52" s="1">
        <f t="shared" si="4"/>
        <v>88.67270704180578</v>
      </c>
      <c r="H52" s="1">
        <f t="shared" si="7"/>
        <v>-8367.600000000002</v>
      </c>
      <c r="I52" s="1">
        <f t="shared" si="5"/>
        <v>1068.8999999999978</v>
      </c>
    </row>
    <row r="53" spans="1:9" ht="18">
      <c r="A53" s="29" t="s">
        <v>2</v>
      </c>
      <c r="B53" s="49"/>
      <c r="C53" s="50">
        <v>10.9</v>
      </c>
      <c r="D53" s="51">
        <f>1.4+1.4+1.2+3.1+2.2</f>
        <v>9.3</v>
      </c>
      <c r="E53" s="1">
        <f>D53/D51*100</f>
        <v>0.0730437241303477</v>
      </c>
      <c r="F53" s="1" t="e">
        <f t="shared" si="6"/>
        <v>#DIV/0!</v>
      </c>
      <c r="G53" s="1">
        <f t="shared" si="4"/>
        <v>85.3211009174312</v>
      </c>
      <c r="H53" s="1">
        <f t="shared" si="7"/>
        <v>-9.3</v>
      </c>
      <c r="I53" s="1">
        <f t="shared" si="5"/>
        <v>1.5999999999999996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</f>
        <v>205.60000000000005</v>
      </c>
      <c r="E54" s="1">
        <f>D54/D51*100</f>
        <v>1.6148160947526333</v>
      </c>
      <c r="F54" s="1" t="e">
        <f t="shared" si="6"/>
        <v>#DIV/0!</v>
      </c>
      <c r="G54" s="1">
        <f t="shared" si="4"/>
        <v>77.96738718240427</v>
      </c>
      <c r="H54" s="1">
        <f t="shared" si="7"/>
        <v>-205.60000000000005</v>
      </c>
      <c r="I54" s="1">
        <f t="shared" si="5"/>
        <v>58.09999999999994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</f>
        <v>463.10000000000014</v>
      </c>
      <c r="E55" s="1">
        <f>D55/D51*100</f>
        <v>3.6372632951359165</v>
      </c>
      <c r="F55" s="1" t="e">
        <f t="shared" si="6"/>
        <v>#DIV/0!</v>
      </c>
      <c r="G55" s="1">
        <f t="shared" si="4"/>
        <v>64.88720751015833</v>
      </c>
      <c r="H55" s="1">
        <f t="shared" si="7"/>
        <v>-463.10000000000014</v>
      </c>
      <c r="I55" s="1">
        <f t="shared" si="5"/>
        <v>250.5999999999999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3686.4999999999995</v>
      </c>
      <c r="E56" s="1">
        <f>D56/D51*100</f>
        <v>28.954375161992125</v>
      </c>
      <c r="F56" s="1" t="e">
        <f t="shared" si="6"/>
        <v>#DIV/0!</v>
      </c>
      <c r="G56" s="1">
        <f t="shared" si="4"/>
        <v>77.2656773977196</v>
      </c>
      <c r="H56" s="1">
        <f t="shared" si="7"/>
        <v>-3686.4999999999995</v>
      </c>
      <c r="I56" s="1">
        <f>C56-D56</f>
        <v>1084.700000000003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</f>
        <v>4958.2</v>
      </c>
      <c r="E58" s="3">
        <f>D58/D149*100</f>
        <v>0.5740116307129897</v>
      </c>
      <c r="F58" s="3" t="e">
        <f>D58/B58*100</f>
        <v>#DIV/0!</v>
      </c>
      <c r="G58" s="3">
        <f t="shared" si="4"/>
        <v>90.3248137285264</v>
      </c>
      <c r="H58" s="3">
        <f>B58-D58</f>
        <v>-4958.2</v>
      </c>
      <c r="I58" s="3">
        <f t="shared" si="5"/>
        <v>531.1000000000004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</f>
        <v>1386.4999999999998</v>
      </c>
      <c r="E59" s="1">
        <f>D59/D58*100</f>
        <v>27.9637771772014</v>
      </c>
      <c r="F59" s="1" t="e">
        <f t="shared" si="6"/>
        <v>#DIV/0!</v>
      </c>
      <c r="G59" s="1">
        <f t="shared" si="4"/>
        <v>88.4642378612901</v>
      </c>
      <c r="H59" s="1">
        <f t="shared" si="7"/>
        <v>-1386.4999999999998</v>
      </c>
      <c r="I59" s="1">
        <f t="shared" si="5"/>
        <v>180.80000000000018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5.975959017385342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</f>
        <v>271.5000000000001</v>
      </c>
      <c r="E61" s="1">
        <f>D61/D58*100</f>
        <v>5.475777499899159</v>
      </c>
      <c r="F61" s="1" t="e">
        <f t="shared" si="6"/>
        <v>#DIV/0!</v>
      </c>
      <c r="G61" s="1">
        <f t="shared" si="4"/>
        <v>58.41222030981069</v>
      </c>
      <c r="H61" s="1">
        <f t="shared" si="7"/>
        <v>-271.5000000000001</v>
      </c>
      <c r="I61" s="1">
        <f t="shared" si="5"/>
        <v>193.2999999999999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57.91617925860191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205.2999999999994</v>
      </c>
      <c r="D63" s="50">
        <f>D58-D59-D61-D62-D60</f>
        <v>132.2999999999999</v>
      </c>
      <c r="E63" s="1">
        <f>D63/D58*100</f>
        <v>2.668307046912184</v>
      </c>
      <c r="F63" s="1" t="e">
        <f t="shared" si="6"/>
        <v>#DIV/0!</v>
      </c>
      <c r="G63" s="1">
        <f t="shared" si="4"/>
        <v>64.44227959084282</v>
      </c>
      <c r="H63" s="1">
        <f t="shared" si="7"/>
        <v>-132.2999999999999</v>
      </c>
      <c r="I63" s="1">
        <f t="shared" si="5"/>
        <v>72.99999999999949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300.1000000000001</v>
      </c>
      <c r="E68" s="42">
        <f>D68/D149*100</f>
        <v>0.03474262643236825</v>
      </c>
      <c r="F68" s="3" t="e">
        <f>D68/B68*100</f>
        <v>#DIV/0!</v>
      </c>
      <c r="G68" s="3">
        <f t="shared" si="4"/>
        <v>81.06428957320368</v>
      </c>
      <c r="H68" s="3">
        <f>B68-D68</f>
        <v>-300.1000000000001</v>
      </c>
      <c r="I68" s="3">
        <f t="shared" si="5"/>
        <v>70.09999999999997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</f>
        <v>288.80000000000007</v>
      </c>
      <c r="E69" s="1">
        <f>D69/D68*100</f>
        <v>96.23458847050983</v>
      </c>
      <c r="F69" s="1" t="e">
        <f t="shared" si="6"/>
        <v>#DIV/0!</v>
      </c>
      <c r="G69" s="1">
        <f t="shared" si="4"/>
        <v>93.28165374677005</v>
      </c>
      <c r="H69" s="1">
        <f t="shared" si="7"/>
        <v>-288.80000000000007</v>
      </c>
      <c r="I69" s="1">
        <f t="shared" si="5"/>
        <v>20.799999999999955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3.9127423822714675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</f>
        <v>43849.599999999984</v>
      </c>
      <c r="E89" s="3">
        <f>D89/D149*100</f>
        <v>5.0764754148909494</v>
      </c>
      <c r="F89" s="3" t="e">
        <f aca="true" t="shared" si="10" ref="F89:F95">D89/B89*100</f>
        <v>#DIV/0!</v>
      </c>
      <c r="G89" s="3">
        <f t="shared" si="8"/>
        <v>87.3830481318589</v>
      </c>
      <c r="H89" s="3">
        <f aca="true" t="shared" si="11" ref="H89:H95">B89-D89</f>
        <v>-43849.599999999984</v>
      </c>
      <c r="I89" s="3">
        <f t="shared" si="9"/>
        <v>6331.3000000000175</v>
      </c>
    </row>
    <row r="90" spans="1:9" ht="18">
      <c r="A90" s="29" t="s">
        <v>3</v>
      </c>
      <c r="B90" s="49"/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</f>
        <v>37575.1</v>
      </c>
      <c r="E90" s="1">
        <f>D90/D89*100</f>
        <v>85.69086149018466</v>
      </c>
      <c r="F90" s="1" t="e">
        <f t="shared" si="10"/>
        <v>#DIV/0!</v>
      </c>
      <c r="G90" s="1">
        <f t="shared" si="8"/>
        <v>90.7611111111111</v>
      </c>
      <c r="H90" s="1">
        <f t="shared" si="11"/>
        <v>-37575.1</v>
      </c>
      <c r="I90" s="1">
        <f t="shared" si="9"/>
        <v>3824.9000000000015</v>
      </c>
    </row>
    <row r="91" spans="1:9" ht="18">
      <c r="A91" s="29" t="s">
        <v>32</v>
      </c>
      <c r="B91" s="49"/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</f>
        <v>1318.8000000000004</v>
      </c>
      <c r="E91" s="1">
        <f>D91/D89*100</f>
        <v>3.007553090564112</v>
      </c>
      <c r="F91" s="1" t="e">
        <f t="shared" si="10"/>
        <v>#DIV/0!</v>
      </c>
      <c r="G91" s="1">
        <f t="shared" si="8"/>
        <v>52.613101412271625</v>
      </c>
      <c r="H91" s="1">
        <f t="shared" si="11"/>
        <v>-1318.8000000000004</v>
      </c>
      <c r="I91" s="1">
        <f t="shared" si="9"/>
        <v>1187.7999999999995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6274.300000000001</v>
      </c>
      <c r="D93" s="50">
        <f>D89-D90-D91-D92</f>
        <v>4955.699999999985</v>
      </c>
      <c r="E93" s="1">
        <f>D93/D89*100</f>
        <v>11.30158541925123</v>
      </c>
      <c r="F93" s="1" t="e">
        <f t="shared" si="10"/>
        <v>#DIV/0!</v>
      </c>
      <c r="G93" s="1">
        <f>D93/C93*100</f>
        <v>78.98410978117056</v>
      </c>
      <c r="H93" s="1">
        <f t="shared" si="11"/>
        <v>-4955.699999999985</v>
      </c>
      <c r="I93" s="1">
        <f>C93-D93</f>
        <v>1318.6000000000158</v>
      </c>
    </row>
    <row r="94" spans="1:9" ht="18.75">
      <c r="A94" s="120" t="s">
        <v>12</v>
      </c>
      <c r="B94" s="125"/>
      <c r="C94" s="127">
        <f>48638.3+1900-424+424+830+1679.1+0.1+2819.7+1149.3+400-0.1</f>
        <v>57416.4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</f>
        <v>52632.80000000002</v>
      </c>
      <c r="E94" s="119">
        <f>D94/D149*100</f>
        <v>6.09330792565662</v>
      </c>
      <c r="F94" s="123" t="e">
        <f t="shared" si="10"/>
        <v>#DIV/0!</v>
      </c>
      <c r="G94" s="118">
        <f>D94/C94*100</f>
        <v>91.66858249559363</v>
      </c>
      <c r="H94" s="124">
        <f t="shared" si="11"/>
        <v>-52632.80000000002</v>
      </c>
      <c r="I94" s="119">
        <f>C94-D94</f>
        <v>4783.599999999984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</f>
        <v>3540.2000000000007</v>
      </c>
      <c r="E95" s="131">
        <f>D95/D94*100</f>
        <v>6.7262239516043225</v>
      </c>
      <c r="F95" s="132" t="e">
        <f t="shared" si="10"/>
        <v>#DIV/0!</v>
      </c>
      <c r="G95" s="133">
        <f>D95/C95*100</f>
        <v>72.41597970830693</v>
      </c>
      <c r="H95" s="122">
        <f t="shared" si="11"/>
        <v>-3540.2000000000007</v>
      </c>
      <c r="I95" s="96">
        <f>C95-D95</f>
        <v>1348.499999999999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</f>
        <v>6744.307000000005</v>
      </c>
      <c r="E101" s="25">
        <f>D101/D149*100</f>
        <v>0.7807895323099178</v>
      </c>
      <c r="F101" s="25" t="e">
        <f>D101/B101*100</f>
        <v>#DIV/0!</v>
      </c>
      <c r="G101" s="25">
        <f aca="true" t="shared" si="12" ref="G101:G147">D101/C101*100</f>
        <v>65.13343827863949</v>
      </c>
      <c r="H101" s="25">
        <f aca="true" t="shared" si="13" ref="H101:H106">B101-D101</f>
        <v>-6744.307000000005</v>
      </c>
      <c r="I101" s="25">
        <f aca="true" t="shared" si="14" ref="I101:I147">C101-D101</f>
        <v>3610.292999999995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</f>
        <v>6081.5999999999985</v>
      </c>
      <c r="E103" s="1">
        <f>D103/D101*100</f>
        <v>90.17383105484365</v>
      </c>
      <c r="F103" s="1" t="e">
        <f aca="true" t="shared" si="15" ref="F103:F147">D103/B103*100</f>
        <v>#DIV/0!</v>
      </c>
      <c r="G103" s="1">
        <f t="shared" si="12"/>
        <v>65.2672247263361</v>
      </c>
      <c r="H103" s="1">
        <f t="shared" si="13"/>
        <v>-6081.5999999999985</v>
      </c>
      <c r="I103" s="1">
        <f t="shared" si="14"/>
        <v>3236.4000000000033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662.7070000000067</v>
      </c>
      <c r="E105" s="96">
        <f>D105/D101*100</f>
        <v>9.826168945156354</v>
      </c>
      <c r="F105" s="96" t="e">
        <f t="shared" si="15"/>
        <v>#DIV/0!</v>
      </c>
      <c r="G105" s="96">
        <f t="shared" si="12"/>
        <v>63.930831564731584</v>
      </c>
      <c r="H105" s="96">
        <f>B105-D105</f>
        <v>-662.7070000000067</v>
      </c>
      <c r="I105" s="96">
        <f t="shared" si="14"/>
        <v>373.89299999999184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185259.59999999998</v>
      </c>
      <c r="D106" s="93">
        <f>SUM(D107:D146)-D114-D118+D147-D138-D139-D108-D111-D121-D122-D136-D130-D128</f>
        <v>169657.5</v>
      </c>
      <c r="E106" s="94">
        <f>D106/D149*100</f>
        <v>19.64127672092474</v>
      </c>
      <c r="F106" s="94" t="e">
        <f>D106/B106*100</f>
        <v>#DIV/0!</v>
      </c>
      <c r="G106" s="94">
        <f t="shared" si="12"/>
        <v>91.57825019594128</v>
      </c>
      <c r="H106" s="94">
        <f t="shared" si="13"/>
        <v>-169657.5</v>
      </c>
      <c r="I106" s="94">
        <f t="shared" si="14"/>
        <v>15602.099999999977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</f>
        <v>1185.8000000000002</v>
      </c>
      <c r="E107" s="6">
        <f>D107/D106*100</f>
        <v>0.6989375653890928</v>
      </c>
      <c r="F107" s="6" t="e">
        <f t="shared" si="15"/>
        <v>#DIV/0!</v>
      </c>
      <c r="G107" s="6">
        <f t="shared" si="12"/>
        <v>60.46298184784826</v>
      </c>
      <c r="H107" s="6">
        <f aca="true" t="shared" si="16" ref="H107:H147">B107-D107</f>
        <v>-1185.8000000000002</v>
      </c>
      <c r="I107" s="6">
        <f t="shared" si="14"/>
        <v>775.3999999999999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</f>
        <v>515.5999999999999</v>
      </c>
      <c r="E108" s="1"/>
      <c r="F108" s="1" t="e">
        <f t="shared" si="15"/>
        <v>#DIV/0!</v>
      </c>
      <c r="G108" s="1">
        <f t="shared" si="12"/>
        <v>62.595605196066515</v>
      </c>
      <c r="H108" s="1">
        <f t="shared" si="16"/>
        <v>-515.5999999999999</v>
      </c>
      <c r="I108" s="1">
        <f t="shared" si="14"/>
        <v>308.10000000000014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0.3531821463831543</v>
      </c>
      <c r="F109" s="6" t="e">
        <f>D109/B109*100</f>
        <v>#DIV/0!</v>
      </c>
      <c r="G109" s="6">
        <f t="shared" si="12"/>
        <v>66.29785350741315</v>
      </c>
      <c r="H109" s="6">
        <f t="shared" si="16"/>
        <v>-599.2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/>
      <c r="C110" s="60">
        <f>71.8+12.8</f>
        <v>84.6</v>
      </c>
      <c r="D110" s="83">
        <f>5.3+5.3+0.5+1.7+6+6+6</f>
        <v>30.799999999999997</v>
      </c>
      <c r="E110" s="6">
        <f>D110/D106*100</f>
        <v>0.01815422247763877</v>
      </c>
      <c r="F110" s="6" t="e">
        <f t="shared" si="15"/>
        <v>#DIV/0!</v>
      </c>
      <c r="G110" s="6">
        <f t="shared" si="12"/>
        <v>36.406619385342786</v>
      </c>
      <c r="H110" s="6">
        <f t="shared" si="16"/>
        <v>-30.799999999999997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</f>
        <v>60.20000000000002</v>
      </c>
      <c r="E112" s="6">
        <f>D112/D106*100</f>
        <v>0.03548325302447579</v>
      </c>
      <c r="F112" s="6" t="e">
        <f t="shared" si="15"/>
        <v>#DIV/0!</v>
      </c>
      <c r="G112" s="6">
        <f t="shared" si="12"/>
        <v>89.31750741839764</v>
      </c>
      <c r="H112" s="6">
        <f t="shared" si="16"/>
        <v>-60.20000000000002</v>
      </c>
      <c r="I112" s="6">
        <f t="shared" si="14"/>
        <v>7.199999999999989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</f>
        <v>1226.9000000000005</v>
      </c>
      <c r="E113" s="6">
        <f>D113/D106*100</f>
        <v>0.7231628427862019</v>
      </c>
      <c r="F113" s="6" t="e">
        <f t="shared" si="15"/>
        <v>#DIV/0!</v>
      </c>
      <c r="G113" s="6">
        <f t="shared" si="12"/>
        <v>80.05872756933118</v>
      </c>
      <c r="H113" s="6">
        <f t="shared" si="16"/>
        <v>-1226.9000000000005</v>
      </c>
      <c r="I113" s="6">
        <f t="shared" si="14"/>
        <v>305.59999999999945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0.021219221077759604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</f>
        <v>124.1</v>
      </c>
      <c r="E116" s="6">
        <f>D116/D106*100</f>
        <v>0.07314737043749908</v>
      </c>
      <c r="F116" s="6" t="e">
        <f>D116/B116*100</f>
        <v>#DIV/0!</v>
      </c>
      <c r="G116" s="6">
        <f t="shared" si="12"/>
        <v>50.61174551386623</v>
      </c>
      <c r="H116" s="6">
        <f t="shared" si="16"/>
        <v>-124.1</v>
      </c>
      <c r="I116" s="6">
        <f t="shared" si="14"/>
        <v>121.1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</f>
        <v>217.59999999999997</v>
      </c>
      <c r="E117" s="6">
        <f>D117/D106*100</f>
        <v>0.12825840295890248</v>
      </c>
      <c r="F117" s="6" t="e">
        <f t="shared" si="15"/>
        <v>#DIV/0!</v>
      </c>
      <c r="G117" s="6">
        <f t="shared" si="12"/>
        <v>90.10351966873704</v>
      </c>
      <c r="H117" s="6">
        <f t="shared" si="16"/>
        <v>-217.59999999999997</v>
      </c>
      <c r="I117" s="6">
        <f t="shared" si="14"/>
        <v>23.900000000000034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</f>
        <v>168.89999999999998</v>
      </c>
      <c r="E118" s="1"/>
      <c r="F118" s="1" t="e">
        <f t="shared" si="15"/>
        <v>#DIV/0!</v>
      </c>
      <c r="G118" s="1">
        <f t="shared" si="12"/>
        <v>89.88823842469397</v>
      </c>
      <c r="H118" s="1">
        <f t="shared" si="16"/>
        <v>-168.89999999999998</v>
      </c>
      <c r="I118" s="1">
        <f t="shared" si="14"/>
        <v>19.00000000000003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</f>
        <v>448.3</v>
      </c>
      <c r="E119" s="6">
        <f>D119/D106*100</f>
        <v>0.26423824469887863</v>
      </c>
      <c r="F119" s="6" t="e">
        <f t="shared" si="15"/>
        <v>#DIV/0!</v>
      </c>
      <c r="G119" s="6">
        <f t="shared" si="12"/>
        <v>26.088221601489757</v>
      </c>
      <c r="H119" s="6">
        <f t="shared" si="16"/>
        <v>-448.3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/>
      <c r="C120" s="60">
        <f>628+70+553-88+88</f>
        <v>1251</v>
      </c>
      <c r="D120" s="83">
        <f>110.6+553+71.8+70.5+84.9</f>
        <v>890.8</v>
      </c>
      <c r="E120" s="19">
        <f>D120/D106*100</f>
        <v>0.5250578371130071</v>
      </c>
      <c r="F120" s="6" t="e">
        <f t="shared" si="15"/>
        <v>#DIV/0!</v>
      </c>
      <c r="G120" s="6">
        <f t="shared" si="12"/>
        <v>71.207034372502</v>
      </c>
      <c r="H120" s="6">
        <f t="shared" si="16"/>
        <v>-890.8</v>
      </c>
      <c r="I120" s="6">
        <f t="shared" si="14"/>
        <v>360.20000000000005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</f>
        <v>154.9</v>
      </c>
      <c r="E121" s="6"/>
      <c r="F121" s="1" t="e">
        <f>D121/B121*100</f>
        <v>#DIV/0!</v>
      </c>
      <c r="G121" s="1">
        <f t="shared" si="12"/>
        <v>98.0379746835443</v>
      </c>
      <c r="H121" s="1">
        <f t="shared" si="16"/>
        <v>-154.9</v>
      </c>
      <c r="I121" s="1">
        <f t="shared" si="14"/>
        <v>3.0999999999999943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v>2933.8</v>
      </c>
      <c r="D123" s="83">
        <f>21+0.9+174.2+5+11.4+16.5-0.1+809.5+345.2+0.7+692.9+77.6+2.5-0.1+414.9+15+11.4+189.4+137.7-0.1</f>
        <v>2925.5000000000005</v>
      </c>
      <c r="E123" s="19">
        <f>D123/D106*100</f>
        <v>1.7243564239718259</v>
      </c>
      <c r="F123" s="6" t="e">
        <f t="shared" si="15"/>
        <v>#DIV/0!</v>
      </c>
      <c r="G123" s="6">
        <f t="shared" si="12"/>
        <v>99.71709046288092</v>
      </c>
      <c r="H123" s="6">
        <f t="shared" si="16"/>
        <v>-2925.5000000000005</v>
      </c>
      <c r="I123" s="6">
        <f t="shared" si="14"/>
        <v>8.299999999999727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0.07656602272224924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0.001178845615431089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0.05004199637504974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0.4748390138956427</v>
      </c>
      <c r="F127" s="6" t="e">
        <f t="shared" si="15"/>
        <v>#DIV/0!</v>
      </c>
      <c r="G127" s="6">
        <f t="shared" si="12"/>
        <v>97.85011538928703</v>
      </c>
      <c r="H127" s="6">
        <f t="shared" si="16"/>
        <v>-805.6</v>
      </c>
      <c r="I127" s="6">
        <f t="shared" si="14"/>
        <v>17.699999999999932</v>
      </c>
    </row>
    <row r="128" spans="1:9" s="39" customFormat="1" ht="18">
      <c r="A128" s="29" t="s">
        <v>118</v>
      </c>
      <c r="B128" s="81"/>
      <c r="C128" s="51">
        <v>706.8</v>
      </c>
      <c r="D128" s="82">
        <f>698.5+5.6</f>
        <v>704.1</v>
      </c>
      <c r="E128" s="1"/>
      <c r="F128" s="1" t="e">
        <f>D128/B128*100</f>
        <v>#DIV/0!</v>
      </c>
      <c r="G128" s="1">
        <f t="shared" si="12"/>
        <v>99.61799660441427</v>
      </c>
      <c r="H128" s="1">
        <f t="shared" si="16"/>
        <v>-704.1</v>
      </c>
      <c r="I128" s="1">
        <f t="shared" si="14"/>
        <v>2.699999999999932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</f>
        <v>559.7</v>
      </c>
      <c r="E129" s="19">
        <f>D129/D106*100</f>
        <v>0.3298999454783903</v>
      </c>
      <c r="F129" s="6" t="e">
        <f t="shared" si="15"/>
        <v>#DIV/0!</v>
      </c>
      <c r="G129" s="6">
        <f t="shared" si="12"/>
        <v>86.10769230769232</v>
      </c>
      <c r="H129" s="6">
        <f t="shared" si="16"/>
        <v>-559.7</v>
      </c>
      <c r="I129" s="6">
        <f t="shared" si="14"/>
        <v>90.29999999999995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</f>
        <v>35.6</v>
      </c>
      <c r="E130" s="1"/>
      <c r="F130" s="1" t="e">
        <f>D130/B130*100</f>
        <v>#DIV/0!</v>
      </c>
      <c r="G130" s="1">
        <f t="shared" si="12"/>
        <v>47.65729585006693</v>
      </c>
      <c r="H130" s="1">
        <f t="shared" si="16"/>
        <v>-35.6</v>
      </c>
      <c r="I130" s="1">
        <f t="shared" si="14"/>
        <v>39.1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0.0231643163432209</v>
      </c>
      <c r="F131" s="6" t="e">
        <f t="shared" si="15"/>
        <v>#DIV/0!</v>
      </c>
      <c r="G131" s="6">
        <f t="shared" si="12"/>
        <v>51.50720838794233</v>
      </c>
      <c r="H131" s="6">
        <f t="shared" si="16"/>
        <v>-39.3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/>
      <c r="C132" s="60">
        <v>220</v>
      </c>
      <c r="D132" s="83"/>
      <c r="E132" s="19">
        <f>D132/D106*100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</f>
        <v>1405.7</v>
      </c>
      <c r="E134" s="19">
        <f>D134/D106*100</f>
        <v>0.8285516408057411</v>
      </c>
      <c r="F134" s="6" t="e">
        <f t="shared" si="15"/>
        <v>#DIV/0!</v>
      </c>
      <c r="G134" s="6">
        <f t="shared" si="12"/>
        <v>36.20978336467376</v>
      </c>
      <c r="H134" s="6">
        <f t="shared" si="16"/>
        <v>-1405.7</v>
      </c>
      <c r="I134" s="6">
        <f t="shared" si="14"/>
        <v>2476.3999999999996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</f>
        <v>283.90000000000003</v>
      </c>
      <c r="E135" s="19">
        <f>D135/D106*100</f>
        <v>0.16733713511044312</v>
      </c>
      <c r="F135" s="6" t="e">
        <f t="shared" si="15"/>
        <v>#DIV/0!</v>
      </c>
      <c r="G135" s="6">
        <f>D135/C135*100</f>
        <v>76.15343347639487</v>
      </c>
      <c r="H135" s="6">
        <f t="shared" si="16"/>
        <v>-283.90000000000003</v>
      </c>
      <c r="I135" s="6">
        <f t="shared" si="14"/>
        <v>88.89999999999998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</f>
        <v>87.49999999999999</v>
      </c>
      <c r="E136" s="1">
        <f>D136/D135*100</f>
        <v>30.820711518140183</v>
      </c>
      <c r="F136" s="1" t="e">
        <f t="shared" si="15"/>
        <v>#DIV/0!</v>
      </c>
      <c r="G136" s="1">
        <f>D136/C136*100</f>
        <v>53.77996312231099</v>
      </c>
      <c r="H136" s="1">
        <f t="shared" si="16"/>
        <v>-87.49999999999999</v>
      </c>
      <c r="I136" s="1">
        <f t="shared" si="14"/>
        <v>75.2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</f>
        <v>933.1</v>
      </c>
      <c r="E137" s="19">
        <f>D137/D106*100</f>
        <v>0.5499904218793746</v>
      </c>
      <c r="F137" s="6" t="e">
        <f t="shared" si="15"/>
        <v>#DIV/0!</v>
      </c>
      <c r="G137" s="6">
        <f t="shared" si="12"/>
        <v>89.59193470955353</v>
      </c>
      <c r="H137" s="6">
        <f t="shared" si="16"/>
        <v>-933.1</v>
      </c>
      <c r="I137" s="6">
        <f t="shared" si="14"/>
        <v>108.39999999999998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87.16107598328155</v>
      </c>
      <c r="F138" s="1" t="e">
        <f aca="true" t="shared" si="17" ref="F138:F146">D138/B138*100</f>
        <v>#DIV/0!</v>
      </c>
      <c r="G138" s="1">
        <f t="shared" si="12"/>
        <v>90.87150837988828</v>
      </c>
      <c r="H138" s="1">
        <f t="shared" si="16"/>
        <v>-813.3000000000001</v>
      </c>
      <c r="I138" s="1">
        <f t="shared" si="14"/>
        <v>81.69999999999993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</f>
        <v>24.9</v>
      </c>
      <c r="E139" s="1">
        <f>D139/D137*100</f>
        <v>2.668524273925624</v>
      </c>
      <c r="F139" s="1" t="e">
        <f t="shared" si="17"/>
        <v>#DIV/0!</v>
      </c>
      <c r="G139" s="1">
        <f>D139/C139*100</f>
        <v>69.55307262569832</v>
      </c>
      <c r="H139" s="1">
        <f t="shared" si="16"/>
        <v>-24.9</v>
      </c>
      <c r="I139" s="1">
        <f t="shared" si="14"/>
        <v>10.899999999999999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0.1178845615431089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1.60735599664029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</f>
        <v>8522.999999999998</v>
      </c>
      <c r="E142" s="19">
        <f>D142/D106*100</f>
        <v>5.023650590159585</v>
      </c>
      <c r="F142" s="111" t="e">
        <f t="shared" si="17"/>
        <v>#DIV/0!</v>
      </c>
      <c r="G142" s="6">
        <f t="shared" si="12"/>
        <v>57.010033444816045</v>
      </c>
      <c r="H142" s="6">
        <f t="shared" si="16"/>
        <v>-8522.999999999998</v>
      </c>
      <c r="I142" s="6">
        <f t="shared" si="14"/>
        <v>6427.000000000002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</f>
        <v>4389.600000000001</v>
      </c>
      <c r="E143" s="19">
        <f>D143/D106*100</f>
        <v>2.587330356748155</v>
      </c>
      <c r="F143" s="111" t="e">
        <f t="shared" si="17"/>
        <v>#DIV/0!</v>
      </c>
      <c r="G143" s="6">
        <f t="shared" si="12"/>
        <v>85.34930294958295</v>
      </c>
      <c r="H143" s="6">
        <f t="shared" si="16"/>
        <v>-4389.600000000001</v>
      </c>
      <c r="I143" s="6">
        <f t="shared" si="14"/>
        <v>753.4999999999991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4.937005437425402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0.3172273551125061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</f>
        <v>112506.20000000001</v>
      </c>
      <c r="D146" s="83">
        <f>500.9+20883.8+13804+7506.8+2189.4+1247.6+18786.6+13748.5+10000+5000+2324.4+7494.4+700+880+366.4+133+650+1431+4419.6+999.5-1214.3+130.5+0.1+524</f>
        <v>112506.2</v>
      </c>
      <c r="E146" s="19">
        <f>D146/D106*100</f>
        <v>66.3137202894066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-112506.2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</f>
        <v>20408.200000000004</v>
      </c>
      <c r="E147" s="19">
        <f>D147/D106*100</f>
        <v>12.02905854442038</v>
      </c>
      <c r="F147" s="6" t="e">
        <f t="shared" si="15"/>
        <v>#DIV/0!</v>
      </c>
      <c r="G147" s="6">
        <f t="shared" si="12"/>
        <v>91.66704097307691</v>
      </c>
      <c r="H147" s="6">
        <f t="shared" si="16"/>
        <v>-20408.200000000004</v>
      </c>
      <c r="I147" s="6">
        <f t="shared" si="14"/>
        <v>1855.199999999997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197242.19999999998</v>
      </c>
      <c r="D148" s="60">
        <f>D43+D68+D71+D76+D78+D86+D101+D106+D99+D83+D97</f>
        <v>177352.807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863780.4070000001</v>
      </c>
      <c r="E149" s="38">
        <v>100</v>
      </c>
      <c r="F149" s="3" t="e">
        <f>D149/B149*100</f>
        <v>#DIV/0!</v>
      </c>
      <c r="G149" s="3">
        <f aca="true" t="shared" si="18" ref="G149:G155">D149/C149*100</f>
        <v>87.41375382077003</v>
      </c>
      <c r="H149" s="3">
        <f aca="true" t="shared" si="19" ref="H149:H155">B149-D149</f>
        <v>-863780.4070000001</v>
      </c>
      <c r="I149" s="3">
        <f aca="true" t="shared" si="20" ref="I149:I155">C149-D149</f>
        <v>124371.19299999985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558433.5</v>
      </c>
      <c r="D150" s="67">
        <f>D8+D20+D34+D52+D59+D90+D114+D118+D46+D138+D130</f>
        <v>501079.5999999999</v>
      </c>
      <c r="E150" s="6">
        <f>D150/D149*100</f>
        <v>58.01006782965845</v>
      </c>
      <c r="F150" s="6" t="e">
        <f aca="true" t="shared" si="21" ref="F150:F161">D150/B150*100</f>
        <v>#DIV/0!</v>
      </c>
      <c r="G150" s="6">
        <f t="shared" si="18"/>
        <v>89.72950225944538</v>
      </c>
      <c r="H150" s="6">
        <f t="shared" si="19"/>
        <v>-501079.5999999999</v>
      </c>
      <c r="I150" s="18">
        <f t="shared" si="20"/>
        <v>57353.90000000008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100135.2</v>
      </c>
      <c r="D151" s="68">
        <f>D11+D23+D36+D55+D61+D91+D49+D139+D108+D111+D95+D136</f>
        <v>69820.70000000001</v>
      </c>
      <c r="E151" s="6">
        <f>D151/D149*100</f>
        <v>8.083153939841564</v>
      </c>
      <c r="F151" s="6" t="e">
        <f t="shared" si="21"/>
        <v>#DIV/0!</v>
      </c>
      <c r="G151" s="6">
        <f t="shared" si="18"/>
        <v>69.72642986682007</v>
      </c>
      <c r="H151" s="6">
        <f t="shared" si="19"/>
        <v>-69820.70000000001</v>
      </c>
      <c r="I151" s="18">
        <f t="shared" si="20"/>
        <v>30314.499999999985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26078.3</v>
      </c>
      <c r="D152" s="67">
        <f>D22+D10+D54+D48+D60+D35+D102+D122</f>
        <v>21302.899999999998</v>
      </c>
      <c r="E152" s="6">
        <f>D152/D149*100</f>
        <v>2.466240242006322</v>
      </c>
      <c r="F152" s="6" t="e">
        <f t="shared" si="21"/>
        <v>#DIV/0!</v>
      </c>
      <c r="G152" s="6">
        <f t="shared" si="18"/>
        <v>81.68822354217873</v>
      </c>
      <c r="H152" s="6">
        <f t="shared" si="19"/>
        <v>-21302.899999999998</v>
      </c>
      <c r="I152" s="18">
        <f t="shared" si="20"/>
        <v>4775.4000000000015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14806.300000000001</v>
      </c>
      <c r="D153" s="67">
        <f>D12+D24+D103+D62+D38+D92+D128</f>
        <v>11218.9</v>
      </c>
      <c r="E153" s="6">
        <f>D153/D149*100</f>
        <v>1.298813900973329</v>
      </c>
      <c r="F153" s="6" t="e">
        <f t="shared" si="21"/>
        <v>#DIV/0!</v>
      </c>
      <c r="G153" s="6">
        <f t="shared" si="18"/>
        <v>75.7711244537798</v>
      </c>
      <c r="H153" s="6">
        <f t="shared" si="19"/>
        <v>-11218.9</v>
      </c>
      <c r="I153" s="18">
        <f t="shared" si="20"/>
        <v>3587.4000000000015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13534.7</v>
      </c>
      <c r="D154" s="67">
        <f>D9+D21+D47+D53+D121</f>
        <v>12020.499999999996</v>
      </c>
      <c r="E154" s="6">
        <f>D154/D149*100</f>
        <v>1.3916152650126035</v>
      </c>
      <c r="F154" s="6" t="e">
        <f t="shared" si="21"/>
        <v>#DIV/0!</v>
      </c>
      <c r="G154" s="6">
        <f t="shared" si="18"/>
        <v>88.81245982548556</v>
      </c>
      <c r="H154" s="6">
        <f t="shared" si="19"/>
        <v>-12020.499999999996</v>
      </c>
      <c r="I154" s="18">
        <f t="shared" si="20"/>
        <v>1514.2000000000044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275163.6</v>
      </c>
      <c r="D155" s="67">
        <f>D149-D150-D151-D152-D153-D154</f>
        <v>248337.80700000018</v>
      </c>
      <c r="E155" s="6">
        <f>D155/D149*100</f>
        <v>28.750108822507727</v>
      </c>
      <c r="F155" s="6" t="e">
        <f t="shared" si="21"/>
        <v>#DIV/0!</v>
      </c>
      <c r="G155" s="43">
        <f t="shared" si="18"/>
        <v>90.2509659707898</v>
      </c>
      <c r="H155" s="6">
        <f t="shared" si="19"/>
        <v>-248337.80700000018</v>
      </c>
      <c r="I155" s="6">
        <f t="shared" si="20"/>
        <v>26825.7929999998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</f>
        <v>12861.999999999993</v>
      </c>
      <c r="E157" s="15"/>
      <c r="F157" s="6" t="e">
        <f t="shared" si="21"/>
        <v>#DIV/0!</v>
      </c>
      <c r="G157" s="6">
        <f aca="true" t="shared" si="22" ref="G157:G166">D157/C157*100</f>
        <v>50.053704020796665</v>
      </c>
      <c r="H157" s="6">
        <f>B157-D157</f>
        <v>-12861.999999999993</v>
      </c>
      <c r="I157" s="6">
        <f aca="true" t="shared" si="23" ref="I157:I166">C157-D157</f>
        <v>12834.400000000005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</f>
        <v>19467.1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</f>
        <v>11074.400000000001</v>
      </c>
      <c r="E158" s="6"/>
      <c r="F158" s="6" t="e">
        <f t="shared" si="21"/>
        <v>#DIV/0!</v>
      </c>
      <c r="G158" s="6">
        <f t="shared" si="22"/>
        <v>56.8877747584386</v>
      </c>
      <c r="H158" s="6">
        <f aca="true" t="shared" si="24" ref="H158:H165">B158-D158</f>
        <v>-11074.400000000001</v>
      </c>
      <c r="I158" s="6">
        <f t="shared" si="23"/>
        <v>8392.699999999997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</f>
        <v>208218.10000000003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+1019.6+46.9</f>
        <v>101885.40000000002</v>
      </c>
      <c r="E159" s="6"/>
      <c r="F159" s="6" t="e">
        <f t="shared" si="21"/>
        <v>#DIV/0!</v>
      </c>
      <c r="G159" s="6">
        <f t="shared" si="22"/>
        <v>48.93205729953352</v>
      </c>
      <c r="H159" s="6">
        <f t="shared" si="24"/>
        <v>-101885.40000000002</v>
      </c>
      <c r="I159" s="6">
        <f t="shared" si="23"/>
        <v>106332.70000000001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</f>
        <v>2449.4</v>
      </c>
      <c r="E160" s="6"/>
      <c r="F160" s="6" t="e">
        <f t="shared" si="21"/>
        <v>#DIV/0!</v>
      </c>
      <c r="G160" s="6">
        <f t="shared" si="22"/>
        <v>92.45112100853024</v>
      </c>
      <c r="H160" s="6">
        <f t="shared" si="24"/>
        <v>-2449.4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</f>
        <v>5036.099999999999</v>
      </c>
      <c r="E161" s="19"/>
      <c r="F161" s="6" t="e">
        <f t="shared" si="21"/>
        <v>#DIV/0!</v>
      </c>
      <c r="G161" s="6">
        <f t="shared" si="22"/>
        <v>36.820594557445126</v>
      </c>
      <c r="H161" s="6">
        <f t="shared" si="24"/>
        <v>-5036.099999999999</v>
      </c>
      <c r="I161" s="6">
        <f t="shared" si="23"/>
        <v>8641.3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 t="e">
        <f>D165/B165*100</f>
        <v>#DIV/0!</v>
      </c>
      <c r="G165" s="6">
        <f t="shared" si="22"/>
        <v>93.4868295865387</v>
      </c>
      <c r="H165" s="6">
        <f t="shared" si="24"/>
        <v>-3439.1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1263216.9000000001</v>
      </c>
      <c r="D166" s="90">
        <f>D149+D157+D161+D162+D158+D165+D164+D159+D163+D160</f>
        <v>1001212.7070000002</v>
      </c>
      <c r="E166" s="25"/>
      <c r="F166" s="3" t="e">
        <f>D166/B166*100</f>
        <v>#DIV/0!</v>
      </c>
      <c r="G166" s="3">
        <f t="shared" si="22"/>
        <v>79.25897025285207</v>
      </c>
      <c r="H166" s="3">
        <f>B166-D166</f>
        <v>-1001212.7070000002</v>
      </c>
      <c r="I166" s="3">
        <f t="shared" si="23"/>
        <v>262004.19299999997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863780.4070000001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863780.4070000001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2015-12-07T06:09:52Z</dcterms:modified>
  <cp:category/>
  <cp:version/>
  <cp:contentType/>
  <cp:contentStatus/>
</cp:coreProperties>
</file>